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6515" windowHeight="9465" tabRatio="830"/>
  </bookViews>
  <sheets>
    <sheet name="Rekapitulace stavby" sheetId="2" r:id="rId1"/>
  </sheets>
  <externalReferences>
    <externalReference r:id="rId2"/>
  </externalReferences>
  <definedNames>
    <definedName name="_xlnm.Print_Area" localSheetId="0">'Rekapitulace stavby'!$B$2:$AR$51</definedName>
  </definedNames>
  <calcPr calcId="145621"/>
</workbook>
</file>

<file path=xl/calcChain.xml><?xml version="1.0" encoding="utf-8"?>
<calcChain xmlns="http://schemas.openxmlformats.org/spreadsheetml/2006/main">
  <c r="AN47" i="2" l="1"/>
  <c r="AN48" i="2"/>
  <c r="AN46" i="2"/>
  <c r="AN45" i="2" l="1"/>
  <c r="BD48" i="2"/>
  <c r="BC48" i="2"/>
  <c r="BB48" i="2"/>
  <c r="BA48" i="2"/>
  <c r="AZ48" i="2"/>
  <c r="AY48" i="2"/>
  <c r="AX48" i="2"/>
  <c r="AW48" i="2"/>
  <c r="AV48" i="2"/>
  <c r="AU48" i="2"/>
  <c r="BD47" i="2"/>
  <c r="BC47" i="2"/>
  <c r="BB47" i="2"/>
  <c r="BA47" i="2"/>
  <c r="AZ47" i="2"/>
  <c r="AY47" i="2"/>
  <c r="AX47" i="2"/>
  <c r="AW47" i="2"/>
  <c r="AV47" i="2"/>
  <c r="AU47" i="2"/>
  <c r="BD46" i="2"/>
  <c r="BC46" i="2"/>
  <c r="BB46" i="2"/>
  <c r="BA46" i="2"/>
  <c r="AZ46" i="2"/>
  <c r="AY46" i="2"/>
  <c r="AX46" i="2"/>
  <c r="AW46" i="2"/>
  <c r="AV46" i="2"/>
  <c r="AU46" i="2"/>
  <c r="AS45" i="2"/>
  <c r="AM40" i="2"/>
  <c r="L40" i="2"/>
  <c r="AM38" i="2"/>
  <c r="L38" i="2"/>
  <c r="L36" i="2"/>
  <c r="AZ45" i="2" l="1"/>
  <c r="AV45" i="2" s="1"/>
  <c r="BD45" i="2"/>
  <c r="BA45" i="2"/>
  <c r="AT46" i="2"/>
  <c r="AU45" i="2"/>
  <c r="BC45" i="2"/>
  <c r="BB45" i="2"/>
  <c r="AX45" i="2" s="1"/>
  <c r="AT47" i="2"/>
  <c r="AW45" i="2"/>
  <c r="AY45" i="2"/>
  <c r="AT48" i="2"/>
  <c r="AT45" i="2" l="1"/>
  <c r="AG45" i="2" l="1"/>
  <c r="W25" i="2" l="1"/>
  <c r="AK25" i="2" s="1"/>
  <c r="AK22" i="2"/>
  <c r="AK27" i="2" l="1"/>
</calcChain>
</file>

<file path=xl/sharedStrings.xml><?xml version="1.0" encoding="utf-8"?>
<sst xmlns="http://schemas.openxmlformats.org/spreadsheetml/2006/main" count="60" uniqueCount="49">
  <si>
    <t>Kód</t>
  </si>
  <si>
    <t>Typ</t>
  </si>
  <si>
    <t>Cena bez DPH</t>
  </si>
  <si>
    <t>Cena s DPH</t>
  </si>
  <si>
    <t>základní</t>
  </si>
  <si>
    <t>snížená</t>
  </si>
  <si>
    <t>v ---  níže se nacházejí doplnkové a pomocné údaje k sestavám  --- v</t>
  </si>
  <si>
    <t>Stavba:</t>
  </si>
  <si>
    <t>Místo:</t>
  </si>
  <si>
    <t>Třinec</t>
  </si>
  <si>
    <t>Datum:</t>
  </si>
  <si>
    <t>Zadavatel:</t>
  </si>
  <si>
    <t>IČ:</t>
  </si>
  <si>
    <t>Město Třinec</t>
  </si>
  <si>
    <t>DIČ:</t>
  </si>
  <si>
    <t>Uchazeč:</t>
  </si>
  <si>
    <t>Projektant:</t>
  </si>
  <si>
    <t>Poznámka:</t>
  </si>
  <si>
    <t>DPH</t>
  </si>
  <si>
    <t>ze</t>
  </si>
  <si>
    <t>v</t>
  </si>
  <si>
    <t>CZK</t>
  </si>
  <si>
    <t xml:space="preserve"> </t>
  </si>
  <si>
    <t>REKAPITULACE STAVBY</t>
  </si>
  <si>
    <t>REKAPITULACE OBJEKTŮ STAVBY A SOUPISŮ PRACÍ</t>
  </si>
  <si>
    <t>Informatívní údaje z listů zakázek</t>
  </si>
  <si>
    <t>Objekt, Soupis prací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</si>
  <si>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</si>
  <si>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</si>
  <si>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</si>
  <si>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</si>
  <si>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</si>
  <si>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</si>
  <si>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</si>
  <si>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</si>
  <si>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</si>
  <si>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</si>
  <si>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</si>
  <si>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</si>
  <si>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</si>
  <si>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</si>
  <si>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</si>
  <si>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01</t>
  </si>
  <si>
    <t>02</t>
  </si>
  <si>
    <t>03</t>
  </si>
  <si>
    <t>UT</t>
  </si>
  <si>
    <t>ZTI</t>
  </si>
  <si>
    <t>Revitalizace domu čp. 184 na ul. Lidické v Třinci</t>
  </si>
  <si>
    <t>Stavební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</si>
</sst>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dd\.mm\.yyyy"/>
    <numFmt numFmtId="165" formatCode="#,##0.00;\-#,##0.00"/>
    <numFmt numFmtId="166" formatCode="0.00%;\-0.00%"/>
    <numFmt numFmtId="167" formatCode="#,##0.00000;\-#,##0.00000"/>
  </numFmts>
  <fonts count="19" x14ac:knownFonts="1">
    <font>
      <sz val="12"/>
      <color theme="1"/>
      <name val="Arial"/>
      <family val="2"/>
      <charset val="238"/>
    </font>
    <font>
      <sz val="10"/>
      <name val="Arial"/>
      <charset val="238"/>
    </font>
    <font>
      <sz val="8"/>
      <color indexed="48"/>
      <name val="Trebuchet MS"/>
      <charset val="238"/>
    </font>
    <font>
      <b/>
      <sz val="16"/>
      <name val="Trebuchet MS"/>
      <charset val="238"/>
    </font>
    <font>
      <sz val="9"/>
      <color indexed="55"/>
      <name val="Trebuchet MS"/>
      <charset val="238"/>
    </font>
    <font>
      <b/>
      <sz val="12"/>
      <name val="Trebuchet MS"/>
      <charset val="238"/>
    </font>
    <font>
      <sz val="9"/>
      <name val="Trebuchet MS"/>
      <charset val="238"/>
    </font>
    <font>
      <b/>
      <sz val="10"/>
      <name val="Trebuchet MS"/>
      <charset val="238"/>
    </font>
    <font>
      <b/>
      <sz val="12"/>
      <color indexed="16"/>
      <name val="Trebuchet MS"/>
      <charset val="238"/>
    </font>
    <font>
      <sz val="8"/>
      <color indexed="55"/>
      <name val="Trebuchet MS"/>
      <charset val="238"/>
    </font>
    <font>
      <b/>
      <sz val="8"/>
      <color indexed="55"/>
      <name val="Trebuchet MS"/>
      <charset val="238"/>
    </font>
    <font>
      <b/>
      <sz val="9"/>
      <name val="Trebuchet MS"/>
      <charset val="238"/>
    </font>
    <font>
      <sz val="12"/>
      <color indexed="55"/>
      <name val="Trebuchet MS"/>
      <charset val="238"/>
    </font>
    <font>
      <sz val="11"/>
      <name val="Trebuchet MS"/>
      <charset val="238"/>
    </font>
    <font>
      <b/>
      <sz val="11"/>
      <color indexed="56"/>
      <name val="Trebuchet MS"/>
      <charset val="238"/>
    </font>
    <font>
      <sz val="11"/>
      <color indexed="56"/>
      <name val="Trebuchet MS"/>
      <charset val="238"/>
    </font>
    <font>
      <b/>
      <sz val="11"/>
      <name val="Trebuchet MS"/>
      <charset val="238"/>
    </font>
    <font>
      <sz val="11"/>
      <color indexed="55"/>
      <name val="Trebuchet MS"/>
      <charset val="238"/>
    </font>
    <font>
      <sz val="8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8" fillId="0" borderId="0" applyAlignment="0">
      <alignment vertical="top" wrapText="1"/>
      <protection locked="0"/>
    </xf>
  </cellStyleXfs>
  <cellXfs count="105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0" fillId="2" borderId="0" xfId="0" applyFill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left" vertical="center"/>
    </xf>
    <xf numFmtId="0" fontId="5" fillId="2" borderId="8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0" xfId="0" applyFont="1" applyAlignment="1" applyProtection="1">
      <alignment horizontal="left" vertical="top"/>
      <protection locked="0"/>
    </xf>
    <xf numFmtId="0" fontId="0" fillId="0" borderId="20" xfId="0" applyBorder="1" applyAlignment="1" applyProtection="1">
      <alignment horizontal="left" vertical="top"/>
    </xf>
    <xf numFmtId="0" fontId="7" fillId="0" borderId="21" xfId="0" applyFont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9" fillId="0" borderId="5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6" fillId="2" borderId="9" xfId="0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165" fontId="12" fillId="0" borderId="18" xfId="0" applyNumberFormat="1" applyFont="1" applyBorder="1" applyAlignment="1" applyProtection="1">
      <alignment horizontal="right" vertical="center"/>
    </xf>
    <xf numFmtId="165" fontId="12" fillId="0" borderId="0" xfId="0" applyNumberFormat="1" applyFont="1" applyAlignment="1" applyProtection="1">
      <alignment horizontal="right" vertical="center"/>
    </xf>
    <xf numFmtId="167" fontId="12" fillId="0" borderId="0" xfId="0" applyNumberFormat="1" applyFont="1" applyAlignment="1" applyProtection="1">
      <alignment horizontal="right" vertical="center"/>
    </xf>
    <xf numFmtId="165" fontId="12" fillId="0" borderId="19" xfId="0" applyNumberFormat="1" applyFont="1" applyBorder="1" applyAlignment="1" applyProtection="1">
      <alignment horizontal="right" vertical="center"/>
    </xf>
    <xf numFmtId="0" fontId="13" fillId="0" borderId="4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3" fillId="0" borderId="4" xfId="0" applyFont="1" applyBorder="1" applyAlignment="1" applyProtection="1">
      <alignment horizontal="left" vertical="center"/>
      <protection locked="0"/>
    </xf>
    <xf numFmtId="165" fontId="17" fillId="0" borderId="18" xfId="0" applyNumberFormat="1" applyFont="1" applyBorder="1" applyAlignment="1" applyProtection="1">
      <alignment horizontal="right" vertical="center"/>
    </xf>
    <xf numFmtId="165" fontId="17" fillId="0" borderId="0" xfId="0" applyNumberFormat="1" applyFont="1" applyAlignment="1" applyProtection="1">
      <alignment horizontal="right" vertical="center"/>
    </xf>
    <xf numFmtId="167" fontId="17" fillId="0" borderId="0" xfId="0" applyNumberFormat="1" applyFont="1" applyAlignment="1" applyProtection="1">
      <alignment horizontal="right" vertical="center"/>
    </xf>
    <xf numFmtId="165" fontId="17" fillId="0" borderId="19" xfId="0" applyNumberFormat="1" applyFont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ont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top"/>
      <protection locked="0"/>
    </xf>
    <xf numFmtId="14" fontId="6" fillId="3" borderId="0" xfId="0" applyNumberFormat="1" applyFont="1" applyFill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165" fontId="15" fillId="0" borderId="0" xfId="0" applyNumberFormat="1" applyFont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0" fontId="6" fillId="2" borderId="7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left" vertical="center"/>
    </xf>
    <xf numFmtId="0" fontId="6" fillId="2" borderId="8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right" vertical="center"/>
    </xf>
    <xf numFmtId="165" fontId="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166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165" fontId="10" fillId="0" borderId="0" xfId="0" applyNumberFormat="1" applyFont="1" applyAlignment="1" applyProtection="1">
      <alignment horizontal="right" vertical="center"/>
    </xf>
    <xf numFmtId="0" fontId="12" fillId="0" borderId="1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2" borderId="8" xfId="0" applyFont="1" applyFill="1" applyBorder="1" applyAlignment="1" applyProtection="1">
      <alignment horizontal="left" vertical="center"/>
    </xf>
    <xf numFmtId="165" fontId="5" fillId="2" borderId="8" xfId="0" applyNumberFormat="1" applyFont="1" applyFill="1" applyBorder="1" applyAlignment="1" applyProtection="1">
      <alignment horizontal="right" vertical="center"/>
    </xf>
    <xf numFmtId="0" fontId="0" fillId="2" borderId="9" xfId="0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4" fontId="6" fillId="0" borderId="0" xfId="0" applyNumberFormat="1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49" fontId="6" fillId="3" borderId="0" xfId="0" applyNumberFormat="1" applyFont="1" applyFill="1" applyAlignment="1" applyProtection="1">
      <alignment horizontal="left" vertical="top"/>
      <protection locked="0"/>
    </xf>
    <xf numFmtId="0" fontId="0" fillId="3" borderId="0" xfId="0" applyFill="1" applyAlignment="1" applyProtection="1">
      <alignment horizontal="left" vertical="top"/>
    </xf>
    <xf numFmtId="0" fontId="6" fillId="0" borderId="0" xfId="0" applyFont="1" applyAlignment="1" applyProtection="1">
      <alignment horizontal="left" vertical="center" wrapText="1"/>
    </xf>
    <xf numFmtId="165" fontId="7" fillId="0" borderId="21" xfId="0" applyNumberFormat="1" applyFont="1" applyBorder="1" applyAlignment="1" applyProtection="1">
      <alignment horizontal="right" vertical="center"/>
    </xf>
    <xf numFmtId="0" fontId="0" fillId="0" borderId="21" xfId="0" applyBorder="1" applyAlignment="1" applyProtection="1">
      <alignment horizontal="left" vertical="center"/>
    </xf>
  </cellXfs>
  <cellStyles count="4">
    <cellStyle name="měny 2" xfId="2"/>
    <cellStyle name="Normální" xfId="0" builtinId="0"/>
    <cellStyle name="normální 2" xfId="1"/>
    <cellStyle name="normální 4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BC0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27214</xdr:colOff>
      <xdr:row>2</xdr:row>
      <xdr:rowOff>190500</xdr:rowOff>
    </xdr:to>
    <xdr:pic>
      <xdr:nvPicPr>
        <xdr:cNvPr id="2" name="rad4BC08.tmp" descr="C:\KROSplusData\System\Temp\rad4BC08.tmp">
          <a:hlinkClick xmlns:r="http://schemas.openxmlformats.org/officeDocument/2006/relationships" r:id="rId1" tooltip="http://pro-rozpocty.cz/cs/software-a-data/kros-plus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Investic/a%20LID&#201;%20na%20odboru%20INVESTIC/Daniel%20HECZKO/Hotovo/Chodn&#237;ky%20-%20mobility/Chodniky_Trinec_zaslana_verze_Alp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1"/>
      <sheetName val="Rekapitulace stavby"/>
      <sheetName val="01 - Úsek č. 1"/>
      <sheetName val="02 - Úsek č. 2"/>
      <sheetName val="03 - Úsek č. 3"/>
      <sheetName val="04 - Úsek č. 4"/>
      <sheetName val="05 - Úsek č. 5"/>
      <sheetName val="06 - Úsek č. 6"/>
      <sheetName val="07 - Úsek č. 7"/>
      <sheetName val="08 - Vedlejší rozpočtové ..."/>
      <sheetName val="Pokyny pro vyplnění"/>
      <sheetName val="celkový"/>
    </sheetNames>
    <sheetDataSet>
      <sheetData sheetId="0" refreshError="1"/>
      <sheetData sheetId="1"/>
      <sheetData sheetId="2">
        <row r="27">
          <cell r="H27">
            <v>1819636.9100000001</v>
          </cell>
          <cell r="M27">
            <v>382123.75109999999</v>
          </cell>
        </row>
        <row r="28">
          <cell r="H28">
            <v>0</v>
          </cell>
          <cell r="M28">
            <v>0</v>
          </cell>
        </row>
        <row r="29">
          <cell r="H29">
            <v>0</v>
          </cell>
          <cell r="M29">
            <v>0</v>
          </cell>
        </row>
        <row r="30">
          <cell r="H30">
            <v>0</v>
          </cell>
          <cell r="M30">
            <v>0</v>
          </cell>
        </row>
        <row r="31">
          <cell r="H31">
            <v>0</v>
          </cell>
        </row>
        <row r="77">
          <cell r="W77">
            <v>0</v>
          </cell>
        </row>
      </sheetData>
      <sheetData sheetId="3">
        <row r="27">
          <cell r="H27">
            <v>1269372.6100000001</v>
          </cell>
          <cell r="M27">
            <v>266568.24810000003</v>
          </cell>
        </row>
        <row r="28">
          <cell r="H28">
            <v>0</v>
          </cell>
          <cell r="M28">
            <v>0</v>
          </cell>
        </row>
        <row r="29">
          <cell r="H29">
            <v>0</v>
          </cell>
          <cell r="M29">
            <v>0</v>
          </cell>
        </row>
        <row r="30">
          <cell r="H30">
            <v>0</v>
          </cell>
          <cell r="M30">
            <v>0</v>
          </cell>
        </row>
        <row r="31">
          <cell r="H31">
            <v>0</v>
          </cell>
        </row>
        <row r="77">
          <cell r="W77">
            <v>0</v>
          </cell>
        </row>
      </sheetData>
      <sheetData sheetId="4">
        <row r="27">
          <cell r="H27">
            <v>618526.82000000018</v>
          </cell>
          <cell r="M27">
            <v>129890.63220000004</v>
          </cell>
        </row>
        <row r="28">
          <cell r="H28">
            <v>0</v>
          </cell>
          <cell r="M28">
            <v>0</v>
          </cell>
        </row>
        <row r="29">
          <cell r="H29">
            <v>0</v>
          </cell>
          <cell r="M29">
            <v>0</v>
          </cell>
        </row>
        <row r="30">
          <cell r="H30">
            <v>0</v>
          </cell>
          <cell r="M30">
            <v>0</v>
          </cell>
        </row>
        <row r="31">
          <cell r="H31">
            <v>0</v>
          </cell>
        </row>
        <row r="77">
          <cell r="W77">
            <v>0</v>
          </cell>
        </row>
      </sheetData>
      <sheetData sheetId="5">
        <row r="27">
          <cell r="H27">
            <v>1324849.73</v>
          </cell>
        </row>
      </sheetData>
      <sheetData sheetId="6">
        <row r="27">
          <cell r="H27">
            <v>440652.67000000004</v>
          </cell>
        </row>
      </sheetData>
      <sheetData sheetId="7">
        <row r="27">
          <cell r="H27">
            <v>614221.59000000008</v>
          </cell>
        </row>
      </sheetData>
      <sheetData sheetId="8">
        <row r="27">
          <cell r="H27">
            <v>2782497.98</v>
          </cell>
        </row>
      </sheetData>
      <sheetData sheetId="9">
        <row r="27">
          <cell r="H27">
            <v>738000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50"/>
  <sheetViews>
    <sheetView showGridLines="0" tabSelected="1" topLeftCell="D1" zoomScaleNormal="100" workbookViewId="0">
      <selection activeCell="AQ48" sqref="AQ48"/>
    </sheetView>
  </sheetViews>
  <sheetFormatPr defaultColWidth="7.109375" defaultRowHeight="14.25" customHeight="1" x14ac:dyDescent="0.2"/>
  <cols>
    <col min="1" max="1" width="7.109375" style="67"/>
    <col min="2" max="2" width="1.109375" style="1" customWidth="1"/>
    <col min="3" max="3" width="2.77734375" style="1" customWidth="1"/>
    <col min="4" max="33" width="1.6640625" style="1" customWidth="1"/>
    <col min="34" max="34" width="2.21875" style="1" customWidth="1"/>
    <col min="35" max="35" width="21.109375" style="1" customWidth="1"/>
    <col min="36" max="37" width="1.6640625" style="1" customWidth="1"/>
    <col min="38" max="38" width="5.5546875" style="1" customWidth="1"/>
    <col min="39" max="39" width="2.21875" style="1" customWidth="1"/>
    <col min="40" max="40" width="8.88671875" style="1" customWidth="1"/>
    <col min="41" max="41" width="5" style="1" customWidth="1"/>
    <col min="42" max="42" width="2.77734375" style="1" customWidth="1"/>
    <col min="43" max="43" width="10.44140625" style="1" customWidth="1"/>
    <col min="44" max="44" width="9.109375" style="1" customWidth="1"/>
    <col min="45" max="46" width="17.21875" style="1" hidden="1" customWidth="1"/>
    <col min="47" max="47" width="16.6640625" style="1" hidden="1" customWidth="1"/>
    <col min="48" max="52" width="14.44140625" style="1" hidden="1" customWidth="1"/>
    <col min="53" max="53" width="12.77734375" style="1" hidden="1" customWidth="1"/>
    <col min="54" max="54" width="16.6640625" style="1" hidden="1" customWidth="1"/>
    <col min="55" max="56" width="12.77734375" style="1" hidden="1" customWidth="1"/>
    <col min="57" max="16384" width="7.109375" style="35"/>
  </cols>
  <sheetData>
    <row r="1" spans="1:56" s="67" customFormat="1" ht="14.25" customHeight="1" x14ac:dyDescent="0.2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</row>
    <row r="2" spans="1:56" s="1" customFormat="1" ht="7.5" customHeight="1" x14ac:dyDescent="0.2">
      <c r="A2" s="68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4"/>
    </row>
    <row r="3" spans="1:56" s="1" customFormat="1" ht="37.5" customHeight="1" x14ac:dyDescent="0.2">
      <c r="A3" s="68"/>
      <c r="B3" s="5"/>
      <c r="C3" s="94" t="s">
        <v>23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9"/>
      <c r="AS3" s="6" t="s">
        <v>6</v>
      </c>
    </row>
    <row r="4" spans="1:56" s="1" customFormat="1" ht="7.5" customHeight="1" x14ac:dyDescent="0.2">
      <c r="A4" s="68"/>
      <c r="B4" s="5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8"/>
    </row>
    <row r="5" spans="1:56" s="1" customFormat="1" ht="26.25" customHeight="1" x14ac:dyDescent="0.2">
      <c r="A5" s="68"/>
      <c r="B5" s="5"/>
      <c r="C5" s="7"/>
      <c r="D5" s="13" t="s">
        <v>7</v>
      </c>
      <c r="E5" s="7"/>
      <c r="F5" s="7"/>
      <c r="G5" s="7"/>
      <c r="H5" s="7"/>
      <c r="I5" s="7"/>
      <c r="J5" s="7"/>
      <c r="K5" s="65" t="s">
        <v>47</v>
      </c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7"/>
      <c r="AQ5" s="8"/>
    </row>
    <row r="6" spans="1:56" s="1" customFormat="1" ht="7.5" customHeight="1" x14ac:dyDescent="0.2">
      <c r="A6" s="68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8"/>
    </row>
    <row r="7" spans="1:56" s="1" customFormat="1" ht="15" customHeight="1" x14ac:dyDescent="0.2">
      <c r="A7" s="68"/>
      <c r="B7" s="5"/>
      <c r="C7" s="7"/>
      <c r="D7" s="9" t="s">
        <v>8</v>
      </c>
      <c r="E7" s="7"/>
      <c r="F7" s="7"/>
      <c r="G7" s="7"/>
      <c r="H7" s="7"/>
      <c r="I7" s="7"/>
      <c r="J7" s="7"/>
      <c r="K7" s="15" t="s">
        <v>9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9" t="s">
        <v>10</v>
      </c>
      <c r="AL7" s="7"/>
      <c r="AM7" s="7"/>
      <c r="AN7" s="71"/>
      <c r="AO7" s="7"/>
      <c r="AP7" s="7"/>
      <c r="AQ7" s="8"/>
    </row>
    <row r="8" spans="1:56" s="1" customFormat="1" ht="15" customHeight="1" x14ac:dyDescent="0.2">
      <c r="A8" s="68"/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8"/>
    </row>
    <row r="9" spans="1:56" s="1" customFormat="1" ht="15" customHeight="1" x14ac:dyDescent="0.2">
      <c r="A9" s="68"/>
      <c r="B9" s="5"/>
      <c r="C9" s="7"/>
      <c r="D9" s="9" t="s">
        <v>11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9" t="s">
        <v>12</v>
      </c>
      <c r="AL9" s="7"/>
      <c r="AM9" s="7"/>
      <c r="AN9" s="15"/>
      <c r="AO9" s="7"/>
      <c r="AP9" s="7"/>
      <c r="AQ9" s="8"/>
    </row>
    <row r="10" spans="1:56" s="1" customFormat="1" ht="19.5" customHeight="1" x14ac:dyDescent="0.2">
      <c r="A10" s="68"/>
      <c r="B10" s="5"/>
      <c r="C10" s="7"/>
      <c r="D10" s="7"/>
      <c r="E10" s="15" t="s">
        <v>13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9" t="s">
        <v>14</v>
      </c>
      <c r="AL10" s="7"/>
      <c r="AM10" s="7"/>
      <c r="AN10" s="15"/>
      <c r="AO10" s="7"/>
      <c r="AP10" s="7"/>
      <c r="AQ10" s="8"/>
    </row>
    <row r="11" spans="1:56" s="1" customFormat="1" ht="7.5" customHeight="1" x14ac:dyDescent="0.2">
      <c r="A11" s="68"/>
      <c r="B11" s="5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8"/>
    </row>
    <row r="12" spans="1:56" s="1" customFormat="1" ht="15" customHeight="1" x14ac:dyDescent="0.2">
      <c r="A12" s="68"/>
      <c r="B12" s="5"/>
      <c r="C12" s="7"/>
      <c r="D12" s="9" t="s">
        <v>15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9" t="s">
        <v>12</v>
      </c>
      <c r="AL12" s="7"/>
      <c r="AM12" s="7"/>
      <c r="AN12" s="70"/>
      <c r="AO12" s="7"/>
      <c r="AP12" s="7"/>
      <c r="AQ12" s="8"/>
    </row>
    <row r="13" spans="1:56" s="1" customFormat="1" ht="15.75" customHeight="1" x14ac:dyDescent="0.2">
      <c r="A13" s="68"/>
      <c r="B13" s="5"/>
      <c r="C13" s="7"/>
      <c r="D13" s="7"/>
      <c r="E13" s="100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9" t="s">
        <v>14</v>
      </c>
      <c r="AL13" s="7"/>
      <c r="AM13" s="7"/>
      <c r="AN13" s="70"/>
      <c r="AO13" s="7"/>
      <c r="AP13" s="7"/>
      <c r="AQ13" s="8"/>
    </row>
    <row r="14" spans="1:56" s="1" customFormat="1" ht="7.5" customHeight="1" x14ac:dyDescent="0.2">
      <c r="A14" s="68"/>
      <c r="B14" s="5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8"/>
    </row>
    <row r="15" spans="1:56" s="1" customFormat="1" ht="15" customHeight="1" x14ac:dyDescent="0.2">
      <c r="A15" s="68"/>
      <c r="B15" s="5"/>
      <c r="C15" s="7"/>
      <c r="D15" s="9" t="s">
        <v>16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9" t="s">
        <v>12</v>
      </c>
      <c r="AL15" s="7"/>
      <c r="AM15" s="7"/>
      <c r="AN15" s="15"/>
      <c r="AO15" s="7"/>
      <c r="AP15" s="7"/>
      <c r="AQ15" s="8"/>
    </row>
    <row r="16" spans="1:56" s="1" customFormat="1" ht="15" x14ac:dyDescent="0.2">
      <c r="A16" s="68"/>
      <c r="B16" s="5"/>
      <c r="C16" s="7"/>
      <c r="D16" s="7"/>
      <c r="E16" s="15" t="s">
        <v>22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9" t="s">
        <v>14</v>
      </c>
      <c r="AL16" s="7"/>
      <c r="AM16" s="7"/>
      <c r="AN16" s="15"/>
      <c r="AO16" s="7"/>
      <c r="AP16" s="7"/>
      <c r="AQ16" s="8"/>
    </row>
    <row r="17" spans="1:43" s="1" customFormat="1" ht="15" x14ac:dyDescent="0.2">
      <c r="A17" s="68"/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8"/>
    </row>
    <row r="18" spans="1:43" s="1" customFormat="1" ht="15" x14ac:dyDescent="0.2">
      <c r="A18" s="68"/>
      <c r="B18" s="5"/>
      <c r="C18" s="7"/>
      <c r="D18" s="9" t="s">
        <v>17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8"/>
    </row>
    <row r="19" spans="1:43" s="1" customFormat="1" ht="15" x14ac:dyDescent="0.2">
      <c r="A19" s="68"/>
      <c r="B19" s="5"/>
      <c r="C19" s="7"/>
      <c r="D19" s="7"/>
      <c r="E19" s="102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7"/>
      <c r="AP19" s="7"/>
      <c r="AQ19" s="8"/>
    </row>
    <row r="20" spans="1:43" s="1" customFormat="1" ht="15" x14ac:dyDescent="0.2">
      <c r="A20" s="68"/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8"/>
    </row>
    <row r="21" spans="1:43" s="1" customFormat="1" ht="15" x14ac:dyDescent="0.2">
      <c r="A21" s="68"/>
      <c r="B21" s="5"/>
      <c r="C21" s="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7"/>
      <c r="AQ21" s="8"/>
    </row>
    <row r="22" spans="1:43" s="10" customFormat="1" ht="15" x14ac:dyDescent="0.2">
      <c r="A22" s="69"/>
      <c r="B22" s="11"/>
      <c r="C22" s="12"/>
      <c r="D22" s="37" t="s">
        <v>2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103">
        <f>ROUNDUP($AG$45,2)</f>
        <v>0</v>
      </c>
      <c r="AL22" s="104"/>
      <c r="AM22" s="104"/>
      <c r="AN22" s="104"/>
      <c r="AO22" s="104"/>
      <c r="AP22" s="12"/>
      <c r="AQ22" s="14"/>
    </row>
    <row r="23" spans="1:43" s="10" customFormat="1" ht="15" x14ac:dyDescent="0.2">
      <c r="A23" s="69"/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4"/>
    </row>
    <row r="24" spans="1:43" s="10" customFormat="1" ht="15" x14ac:dyDescent="0.2">
      <c r="A24" s="69"/>
      <c r="B24" s="39"/>
      <c r="C24" s="17"/>
      <c r="D24" s="17" t="s">
        <v>18</v>
      </c>
      <c r="E24" s="17"/>
      <c r="F24" s="17" t="s">
        <v>4</v>
      </c>
      <c r="G24" s="17"/>
      <c r="H24" s="17"/>
      <c r="I24" s="17"/>
      <c r="J24" s="17"/>
      <c r="K24" s="17"/>
      <c r="L24" s="82">
        <v>0.21</v>
      </c>
      <c r="M24" s="83"/>
      <c r="N24" s="83"/>
      <c r="O24" s="83"/>
      <c r="P24" s="17"/>
      <c r="Q24" s="17"/>
      <c r="R24" s="17"/>
      <c r="S24" s="17"/>
      <c r="T24" s="40" t="s">
        <v>19</v>
      </c>
      <c r="U24" s="17"/>
      <c r="V24" s="17"/>
      <c r="W24" s="84">
        <v>0</v>
      </c>
      <c r="X24" s="83"/>
      <c r="Y24" s="83"/>
      <c r="Z24" s="83"/>
      <c r="AA24" s="83"/>
      <c r="AB24" s="83"/>
      <c r="AC24" s="83"/>
      <c r="AD24" s="83"/>
      <c r="AE24" s="83"/>
      <c r="AF24" s="17"/>
      <c r="AG24" s="17"/>
      <c r="AH24" s="17"/>
      <c r="AI24" s="17"/>
      <c r="AJ24" s="17"/>
      <c r="AK24" s="84">
        <v>0</v>
      </c>
      <c r="AL24" s="83"/>
      <c r="AM24" s="83"/>
      <c r="AN24" s="83"/>
      <c r="AO24" s="83"/>
      <c r="AP24" s="17"/>
      <c r="AQ24" s="41"/>
    </row>
    <row r="25" spans="1:43" s="10" customFormat="1" ht="15" x14ac:dyDescent="0.2">
      <c r="A25" s="69"/>
      <c r="B25" s="39"/>
      <c r="C25" s="17"/>
      <c r="D25" s="17"/>
      <c r="E25" s="17"/>
      <c r="F25" s="17" t="s">
        <v>5</v>
      </c>
      <c r="G25" s="17"/>
      <c r="H25" s="17"/>
      <c r="I25" s="17"/>
      <c r="J25" s="17"/>
      <c r="K25" s="17"/>
      <c r="L25" s="82">
        <v>0.15</v>
      </c>
      <c r="M25" s="83"/>
      <c r="N25" s="83"/>
      <c r="O25" s="83"/>
      <c r="P25" s="17"/>
      <c r="Q25" s="17"/>
      <c r="R25" s="17"/>
      <c r="S25" s="17"/>
      <c r="T25" s="40" t="s">
        <v>19</v>
      </c>
      <c r="U25" s="17"/>
      <c r="V25" s="17"/>
      <c r="W25" s="84">
        <f>AG45</f>
        <v>0</v>
      </c>
      <c r="X25" s="83"/>
      <c r="Y25" s="83"/>
      <c r="Z25" s="83"/>
      <c r="AA25" s="83"/>
      <c r="AB25" s="83"/>
      <c r="AC25" s="83"/>
      <c r="AD25" s="83"/>
      <c r="AE25" s="83"/>
      <c r="AF25" s="17"/>
      <c r="AG25" s="17"/>
      <c r="AH25" s="17"/>
      <c r="AI25" s="17"/>
      <c r="AJ25" s="17"/>
      <c r="AK25" s="84">
        <f>W25*0.15</f>
        <v>0</v>
      </c>
      <c r="AL25" s="83"/>
      <c r="AM25" s="83"/>
      <c r="AN25" s="83"/>
      <c r="AO25" s="83"/>
      <c r="AP25" s="17"/>
      <c r="AQ25" s="41"/>
    </row>
    <row r="26" spans="1:43" s="10" customFormat="1" ht="15" x14ac:dyDescent="0.2">
      <c r="A26" s="69"/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4"/>
    </row>
    <row r="27" spans="1:43" s="10" customFormat="1" ht="18" x14ac:dyDescent="0.2">
      <c r="A27" s="69"/>
      <c r="B27" s="11"/>
      <c r="C27" s="18"/>
      <c r="D27" s="19" t="s">
        <v>3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1" t="s">
        <v>20</v>
      </c>
      <c r="U27" s="20"/>
      <c r="V27" s="20"/>
      <c r="W27" s="20"/>
      <c r="X27" s="91" t="s">
        <v>21</v>
      </c>
      <c r="Y27" s="77"/>
      <c r="Z27" s="77"/>
      <c r="AA27" s="77"/>
      <c r="AB27" s="77"/>
      <c r="AC27" s="20"/>
      <c r="AD27" s="20"/>
      <c r="AE27" s="20"/>
      <c r="AF27" s="20"/>
      <c r="AG27" s="20"/>
      <c r="AH27" s="20"/>
      <c r="AI27" s="20"/>
      <c r="AJ27" s="20"/>
      <c r="AK27" s="92">
        <f>ROUNDUP(SUM($AK$22:$AK$25),2)</f>
        <v>0</v>
      </c>
      <c r="AL27" s="77"/>
      <c r="AM27" s="77"/>
      <c r="AN27" s="77"/>
      <c r="AO27" s="93"/>
      <c r="AP27" s="18"/>
      <c r="AQ27" s="22"/>
    </row>
    <row r="28" spans="1:43" s="10" customFormat="1" ht="15" x14ac:dyDescent="0.2">
      <c r="A28" s="69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4"/>
    </row>
    <row r="29" spans="1:43" s="10" customFormat="1" ht="15" x14ac:dyDescent="0.2">
      <c r="A29" s="69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5"/>
    </row>
    <row r="33" spans="1:56" s="10" customFormat="1" ht="15" x14ac:dyDescent="0.2">
      <c r="A33" s="69"/>
      <c r="B33" s="27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9"/>
    </row>
    <row r="34" spans="1:56" s="10" customFormat="1" ht="21" x14ac:dyDescent="0.2">
      <c r="A34" s="69"/>
      <c r="B34" s="11"/>
      <c r="C34" s="94" t="s">
        <v>24</v>
      </c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29"/>
    </row>
    <row r="35" spans="1:56" s="10" customFormat="1" ht="15" x14ac:dyDescent="0.2">
      <c r="A35" s="69"/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29"/>
    </row>
    <row r="36" spans="1:56" s="44" customFormat="1" ht="18" x14ac:dyDescent="0.2">
      <c r="B36" s="42"/>
      <c r="C36" s="13" t="s">
        <v>7</v>
      </c>
      <c r="D36" s="13"/>
      <c r="E36" s="13"/>
      <c r="F36" s="13"/>
      <c r="G36" s="13"/>
      <c r="H36" s="13"/>
      <c r="I36" s="13"/>
      <c r="J36" s="13"/>
      <c r="K36" s="13"/>
      <c r="L36" s="95" t="str">
        <f>$K$5</f>
        <v>Revitalizace domu čp. 184 na ul. Lidické v Třinci</v>
      </c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13"/>
      <c r="AQ36" s="13"/>
      <c r="AR36" s="43"/>
    </row>
    <row r="37" spans="1:56" s="10" customFormat="1" ht="15" x14ac:dyDescent="0.2">
      <c r="A37" s="69"/>
      <c r="B37" s="11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29"/>
    </row>
    <row r="38" spans="1:56" s="10" customFormat="1" ht="15" x14ac:dyDescent="0.2">
      <c r="A38" s="69"/>
      <c r="B38" s="11"/>
      <c r="C38" s="9" t="s">
        <v>8</v>
      </c>
      <c r="D38" s="12"/>
      <c r="E38" s="12"/>
      <c r="F38" s="12"/>
      <c r="G38" s="12"/>
      <c r="H38" s="12"/>
      <c r="I38" s="12"/>
      <c r="J38" s="12"/>
      <c r="K38" s="12"/>
      <c r="L38" s="45" t="str">
        <f>IF($K$7="","",$K$7)</f>
        <v>Třinec</v>
      </c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9" t="s">
        <v>10</v>
      </c>
      <c r="AJ38" s="12"/>
      <c r="AK38" s="12"/>
      <c r="AL38" s="12"/>
      <c r="AM38" s="97" t="str">
        <f>IF($AN$7="","",$AN$7)</f>
        <v/>
      </c>
      <c r="AN38" s="97"/>
      <c r="AO38" s="12"/>
      <c r="AP38" s="12"/>
      <c r="AQ38" s="12"/>
      <c r="AR38" s="29"/>
    </row>
    <row r="39" spans="1:56" s="10" customFormat="1" ht="15" x14ac:dyDescent="0.2">
      <c r="A39" s="69"/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29"/>
    </row>
    <row r="40" spans="1:56" s="10" customFormat="1" ht="15" x14ac:dyDescent="0.2">
      <c r="A40" s="69"/>
      <c r="B40" s="11"/>
      <c r="C40" s="9" t="s">
        <v>11</v>
      </c>
      <c r="D40" s="12"/>
      <c r="E40" s="12"/>
      <c r="F40" s="12"/>
      <c r="G40" s="12"/>
      <c r="H40" s="12"/>
      <c r="I40" s="12"/>
      <c r="J40" s="12"/>
      <c r="K40" s="12"/>
      <c r="L40" s="15" t="str">
        <f>IF($E$10="","",$E$10)</f>
        <v>Město Třinec</v>
      </c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9" t="s">
        <v>16</v>
      </c>
      <c r="AJ40" s="12"/>
      <c r="AK40" s="12"/>
      <c r="AL40" s="12"/>
      <c r="AM40" s="96" t="str">
        <f>IF($E$16="","",$E$16)</f>
        <v xml:space="preserve"> </v>
      </c>
      <c r="AN40" s="90"/>
      <c r="AO40" s="90"/>
      <c r="AP40" s="90"/>
      <c r="AQ40" s="12"/>
      <c r="AR40" s="29"/>
      <c r="AS40" s="85" t="s">
        <v>25</v>
      </c>
      <c r="AT40" s="86"/>
      <c r="AU40" s="46"/>
      <c r="AV40" s="46"/>
      <c r="AW40" s="46"/>
      <c r="AX40" s="46"/>
      <c r="AY40" s="46"/>
      <c r="AZ40" s="46"/>
      <c r="BA40" s="46"/>
      <c r="BB40" s="46"/>
      <c r="BC40" s="46"/>
      <c r="BD40" s="47"/>
    </row>
    <row r="41" spans="1:56" s="10" customFormat="1" ht="15" x14ac:dyDescent="0.2">
      <c r="A41" s="69"/>
      <c r="B41" s="11"/>
      <c r="C41" s="9" t="s">
        <v>15</v>
      </c>
      <c r="D41" s="12"/>
      <c r="E41" s="12"/>
      <c r="F41" s="12"/>
      <c r="G41" s="12"/>
      <c r="H41" s="12"/>
      <c r="I41" s="12"/>
      <c r="J41" s="12"/>
      <c r="K41" s="12"/>
      <c r="L41" s="15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29"/>
      <c r="AS41" s="87"/>
      <c r="AT41" s="88"/>
      <c r="BD41" s="48"/>
    </row>
    <row r="42" spans="1:56" s="10" customFormat="1" ht="15" x14ac:dyDescent="0.2">
      <c r="A42" s="69"/>
      <c r="B42" s="11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29"/>
      <c r="AS42" s="89"/>
      <c r="AT42" s="90"/>
      <c r="AU42" s="12"/>
      <c r="AV42" s="12"/>
      <c r="AW42" s="12"/>
      <c r="AX42" s="12"/>
      <c r="AY42" s="12"/>
      <c r="AZ42" s="12"/>
      <c r="BA42" s="12"/>
      <c r="BB42" s="12"/>
      <c r="BC42" s="12"/>
      <c r="BD42" s="34"/>
    </row>
    <row r="43" spans="1:56" s="10" customFormat="1" ht="45" x14ac:dyDescent="0.2">
      <c r="A43" s="69"/>
      <c r="B43" s="11"/>
      <c r="C43" s="76" t="s">
        <v>0</v>
      </c>
      <c r="D43" s="77"/>
      <c r="E43" s="77"/>
      <c r="F43" s="77"/>
      <c r="G43" s="77"/>
      <c r="H43" s="20"/>
      <c r="I43" s="78" t="s">
        <v>26</v>
      </c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9" t="s">
        <v>27</v>
      </c>
      <c r="AH43" s="77"/>
      <c r="AI43" s="77"/>
      <c r="AJ43" s="77"/>
      <c r="AK43" s="77"/>
      <c r="AL43" s="77"/>
      <c r="AM43" s="77"/>
      <c r="AN43" s="78" t="s">
        <v>28</v>
      </c>
      <c r="AO43" s="77"/>
      <c r="AP43" s="77"/>
      <c r="AQ43" s="49" t="s">
        <v>1</v>
      </c>
      <c r="AR43" s="29"/>
      <c r="AS43" s="30" t="s">
        <v>29</v>
      </c>
      <c r="AT43" s="31" t="s">
        <v>30</v>
      </c>
      <c r="AU43" s="31" t="s">
        <v>31</v>
      </c>
      <c r="AV43" s="31" t="s">
        <v>32</v>
      </c>
      <c r="AW43" s="31" t="s">
        <v>33</v>
      </c>
      <c r="AX43" s="31" t="s">
        <v>34</v>
      </c>
      <c r="AY43" s="31" t="s">
        <v>35</v>
      </c>
      <c r="AZ43" s="31" t="s">
        <v>36</v>
      </c>
      <c r="BA43" s="31" t="s">
        <v>37</v>
      </c>
      <c r="BB43" s="31" t="s">
        <v>38</v>
      </c>
      <c r="BC43" s="31" t="s">
        <v>39</v>
      </c>
      <c r="BD43" s="32" t="s">
        <v>40</v>
      </c>
    </row>
    <row r="44" spans="1:56" s="10" customFormat="1" ht="15" x14ac:dyDescent="0.2">
      <c r="A44" s="69"/>
      <c r="B44" s="11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29"/>
      <c r="AS44" s="33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50"/>
    </row>
    <row r="45" spans="1:56" s="44" customFormat="1" ht="18" x14ac:dyDescent="0.2">
      <c r="B45" s="42"/>
      <c r="C45" s="26" t="s">
        <v>41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80">
        <f>ROUNDUP(SUM($AG$46:$AG$48),2)</f>
        <v>0</v>
      </c>
      <c r="AH45" s="81"/>
      <c r="AI45" s="81"/>
      <c r="AJ45" s="81"/>
      <c r="AK45" s="81"/>
      <c r="AL45" s="81"/>
      <c r="AM45" s="81"/>
      <c r="AN45" s="80">
        <f>AN46+AN47+AN48</f>
        <v>0</v>
      </c>
      <c r="AO45" s="81"/>
      <c r="AP45" s="81"/>
      <c r="AQ45" s="51"/>
      <c r="AR45" s="43"/>
      <c r="AS45" s="52">
        <f>ROUNDUP(SUM($AS$46:$AS$48),2)</f>
        <v>0</v>
      </c>
      <c r="AT45" s="53">
        <f>ROUNDUP(SUM($AV$45:$AW$45),1)</f>
        <v>778582.7</v>
      </c>
      <c r="AU45" s="54">
        <f>ROUNDUP(SUM($AU$46:$AU$48),5)</f>
        <v>0</v>
      </c>
      <c r="AV45" s="53">
        <f>ROUNDUP($AZ$45*$L$24,2)</f>
        <v>778582.64</v>
      </c>
      <c r="AW45" s="53">
        <f>ROUNDUP($BA$45*$L$25,2)</f>
        <v>0</v>
      </c>
      <c r="AX45" s="53">
        <f>ROUNDUP($BB$45*$L$24,2)</f>
        <v>0</v>
      </c>
      <c r="AY45" s="53">
        <f>ROUNDUP($BC$45*$L$25,2)</f>
        <v>0</v>
      </c>
      <c r="AZ45" s="53">
        <f>ROUNDUP(SUM($AZ$46:$AZ$48),2)</f>
        <v>3707536.34</v>
      </c>
      <c r="BA45" s="53">
        <f>ROUNDUP(SUM($BA$46:$BA$48),2)</f>
        <v>0</v>
      </c>
      <c r="BB45" s="53">
        <f>ROUNDUP(SUM($BB$46:$BB$48),2)</f>
        <v>0</v>
      </c>
      <c r="BC45" s="53">
        <f>ROUNDUP(SUM($BC$46:$BC$48),2)</f>
        <v>0</v>
      </c>
      <c r="BD45" s="55">
        <f>ROUNDUP(SUM($BD$46:$BD$48),2)</f>
        <v>0</v>
      </c>
    </row>
    <row r="46" spans="1:56" s="64" customFormat="1" ht="16.5" x14ac:dyDescent="0.2">
      <c r="B46" s="56"/>
      <c r="C46" s="57"/>
      <c r="D46" s="72" t="s">
        <v>42</v>
      </c>
      <c r="E46" s="73"/>
      <c r="F46" s="73"/>
      <c r="G46" s="73"/>
      <c r="H46" s="73"/>
      <c r="I46" s="57"/>
      <c r="J46" s="72" t="s">
        <v>48</v>
      </c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4">
        <v>0</v>
      </c>
      <c r="AH46" s="75"/>
      <c r="AI46" s="75"/>
      <c r="AJ46" s="75"/>
      <c r="AK46" s="75"/>
      <c r="AL46" s="75"/>
      <c r="AM46" s="75"/>
      <c r="AN46" s="74">
        <f>AG46*1.15</f>
        <v>0</v>
      </c>
      <c r="AO46" s="75"/>
      <c r="AP46" s="75"/>
      <c r="AQ46" s="58"/>
      <c r="AR46" s="59"/>
      <c r="AS46" s="60">
        <v>0</v>
      </c>
      <c r="AT46" s="61">
        <f>ROUNDUP(SUM($AV$46:$AW$46),1)</f>
        <v>382123.8</v>
      </c>
      <c r="AU46" s="62">
        <f>'[1]01 - Úsek č. 1'!$W$77</f>
        <v>0</v>
      </c>
      <c r="AV46" s="61">
        <f>'[1]01 - Úsek č. 1'!$M$27</f>
        <v>382123.75109999999</v>
      </c>
      <c r="AW46" s="61">
        <f>'[1]01 - Úsek č. 1'!$M$28</f>
        <v>0</v>
      </c>
      <c r="AX46" s="61">
        <f>'[1]01 - Úsek č. 1'!$M$29</f>
        <v>0</v>
      </c>
      <c r="AY46" s="61">
        <f>'[1]01 - Úsek č. 1'!$M$30</f>
        <v>0</v>
      </c>
      <c r="AZ46" s="61">
        <f>'[1]01 - Úsek č. 1'!$H$27</f>
        <v>1819636.9100000001</v>
      </c>
      <c r="BA46" s="61">
        <f>'[1]01 - Úsek č. 1'!$H$28</f>
        <v>0</v>
      </c>
      <c r="BB46" s="61">
        <f>'[1]01 - Úsek č. 1'!$H$29</f>
        <v>0</v>
      </c>
      <c r="BC46" s="61">
        <f>'[1]01 - Úsek č. 1'!$H$30</f>
        <v>0</v>
      </c>
      <c r="BD46" s="63">
        <f>'[1]01 - Úsek č. 1'!$H$31</f>
        <v>0</v>
      </c>
    </row>
    <row r="47" spans="1:56" s="64" customFormat="1" ht="16.5" x14ac:dyDescent="0.2">
      <c r="B47" s="56"/>
      <c r="C47" s="57"/>
      <c r="D47" s="72" t="s">
        <v>43</v>
      </c>
      <c r="E47" s="73"/>
      <c r="F47" s="73"/>
      <c r="G47" s="73"/>
      <c r="H47" s="73"/>
      <c r="I47" s="57"/>
      <c r="J47" s="72" t="s">
        <v>45</v>
      </c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4">
        <v>0</v>
      </c>
      <c r="AH47" s="75"/>
      <c r="AI47" s="75"/>
      <c r="AJ47" s="75"/>
      <c r="AK47" s="75"/>
      <c r="AL47" s="75"/>
      <c r="AM47" s="75"/>
      <c r="AN47" s="74">
        <f t="shared" ref="AN47:AN48" si="0">AG47*1.15</f>
        <v>0</v>
      </c>
      <c r="AO47" s="75"/>
      <c r="AP47" s="75"/>
      <c r="AQ47" s="58"/>
      <c r="AR47" s="59"/>
      <c r="AS47" s="60">
        <v>0</v>
      </c>
      <c r="AT47" s="61">
        <f>ROUNDUP(SUM($AV$47:$AW$47),1)</f>
        <v>266568.3</v>
      </c>
      <c r="AU47" s="62">
        <f>'[1]02 - Úsek č. 2'!$W$77</f>
        <v>0</v>
      </c>
      <c r="AV47" s="61">
        <f>'[1]02 - Úsek č. 2'!$M$27</f>
        <v>266568.24810000003</v>
      </c>
      <c r="AW47" s="61">
        <f>'[1]02 - Úsek č. 2'!$M$28</f>
        <v>0</v>
      </c>
      <c r="AX47" s="61">
        <f>'[1]02 - Úsek č. 2'!$M$29</f>
        <v>0</v>
      </c>
      <c r="AY47" s="61">
        <f>'[1]02 - Úsek č. 2'!$M$30</f>
        <v>0</v>
      </c>
      <c r="AZ47" s="61">
        <f>'[1]02 - Úsek č. 2'!$H$27</f>
        <v>1269372.6100000001</v>
      </c>
      <c r="BA47" s="61">
        <f>'[1]02 - Úsek č. 2'!$H$28</f>
        <v>0</v>
      </c>
      <c r="BB47" s="61">
        <f>'[1]02 - Úsek č. 2'!$H$29</f>
        <v>0</v>
      </c>
      <c r="BC47" s="61">
        <f>'[1]02 - Úsek č. 2'!$H$30</f>
        <v>0</v>
      </c>
      <c r="BD47" s="63">
        <f>'[1]02 - Úsek č. 2'!$H$31</f>
        <v>0</v>
      </c>
    </row>
    <row r="48" spans="1:56" s="64" customFormat="1" ht="16.5" x14ac:dyDescent="0.2">
      <c r="B48" s="56"/>
      <c r="C48" s="57"/>
      <c r="D48" s="72" t="s">
        <v>44</v>
      </c>
      <c r="E48" s="73"/>
      <c r="F48" s="73"/>
      <c r="G48" s="73"/>
      <c r="H48" s="73"/>
      <c r="I48" s="57"/>
      <c r="J48" s="72" t="s">
        <v>46</v>
      </c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4">
        <v>0</v>
      </c>
      <c r="AH48" s="75"/>
      <c r="AI48" s="75"/>
      <c r="AJ48" s="75"/>
      <c r="AK48" s="75"/>
      <c r="AL48" s="75"/>
      <c r="AM48" s="75"/>
      <c r="AN48" s="74">
        <f t="shared" si="0"/>
        <v>0</v>
      </c>
      <c r="AO48" s="75"/>
      <c r="AP48" s="75"/>
      <c r="AQ48" s="58"/>
      <c r="AR48" s="59"/>
      <c r="AS48" s="60">
        <v>0</v>
      </c>
      <c r="AT48" s="61">
        <f>ROUNDUP(SUM($AV$48:$AW$48),1)</f>
        <v>129890.70000000001</v>
      </c>
      <c r="AU48" s="62">
        <f>'[1]03 - Úsek č. 3'!$W$77</f>
        <v>0</v>
      </c>
      <c r="AV48" s="61">
        <f>'[1]03 - Úsek č. 3'!$M$27</f>
        <v>129890.63220000004</v>
      </c>
      <c r="AW48" s="61">
        <f>'[1]03 - Úsek č. 3'!$M$28</f>
        <v>0</v>
      </c>
      <c r="AX48" s="61">
        <f>'[1]03 - Úsek č. 3'!$M$29</f>
        <v>0</v>
      </c>
      <c r="AY48" s="61">
        <f>'[1]03 - Úsek č. 3'!$M$30</f>
        <v>0</v>
      </c>
      <c r="AZ48" s="61">
        <f>'[1]03 - Úsek č. 3'!$H$27</f>
        <v>618526.82000000018</v>
      </c>
      <c r="BA48" s="61">
        <f>'[1]03 - Úsek č. 3'!$H$28</f>
        <v>0</v>
      </c>
      <c r="BB48" s="61">
        <f>'[1]03 - Úsek č. 3'!$H$29</f>
        <v>0</v>
      </c>
      <c r="BC48" s="61">
        <f>'[1]03 - Úsek č. 3'!$H$30</f>
        <v>0</v>
      </c>
      <c r="BD48" s="63">
        <f>'[1]03 - Úsek č. 3'!$H$31</f>
        <v>0</v>
      </c>
    </row>
    <row r="49" spans="1:44" s="10" customFormat="1" ht="15" x14ac:dyDescent="0.2">
      <c r="A49" s="69"/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29"/>
    </row>
    <row r="50" spans="1:44" s="10" customFormat="1" ht="15" x14ac:dyDescent="0.2">
      <c r="A50" s="69"/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9"/>
    </row>
  </sheetData>
  <mergeCells count="35">
    <mergeCell ref="C3:AQ3"/>
    <mergeCell ref="E13:AJ13"/>
    <mergeCell ref="E19:AN19"/>
    <mergeCell ref="AK22:AO22"/>
    <mergeCell ref="L24:O24"/>
    <mergeCell ref="W24:AE24"/>
    <mergeCell ref="AK24:AO24"/>
    <mergeCell ref="L25:O25"/>
    <mergeCell ref="W25:AE25"/>
    <mergeCell ref="AK25:AO25"/>
    <mergeCell ref="AS40:AT42"/>
    <mergeCell ref="X27:AB27"/>
    <mergeCell ref="AK27:AO27"/>
    <mergeCell ref="C34:AQ34"/>
    <mergeCell ref="L36:AO36"/>
    <mergeCell ref="AM40:AP40"/>
    <mergeCell ref="AM38:AN38"/>
    <mergeCell ref="C43:G43"/>
    <mergeCell ref="I43:AF43"/>
    <mergeCell ref="AG43:AM43"/>
    <mergeCell ref="AN43:AP43"/>
    <mergeCell ref="AG45:AM45"/>
    <mergeCell ref="AN45:AP45"/>
    <mergeCell ref="D48:H48"/>
    <mergeCell ref="J48:AF48"/>
    <mergeCell ref="AG48:AM48"/>
    <mergeCell ref="AN48:AP48"/>
    <mergeCell ref="D46:H46"/>
    <mergeCell ref="J46:AF46"/>
    <mergeCell ref="AG46:AM46"/>
    <mergeCell ref="AN46:AP46"/>
    <mergeCell ref="D47:H47"/>
    <mergeCell ref="J47:AF47"/>
    <mergeCell ref="AG47:AM47"/>
    <mergeCell ref="AN47:AP47"/>
  </mergeCells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stavby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2013-11-04T09:20:21Z</cp:lastPrinted>
  <dcterms:created xsi:type="dcterms:W3CDTF">2013-10-31T11:59:17Z</dcterms:created>
  <dcterms:modified xsi:type="dcterms:W3CDTF">2016-04-01T08:13:17Z</dcterms:modified>
</cp:coreProperties>
</file>